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hr-dc01-vm\profiles$\bob\Desktop\"/>
    </mc:Choice>
  </mc:AlternateContent>
  <xr:revisionPtr revIDLastSave="0" documentId="8_{81CC8427-AF18-4BB1-9C2B-9BE240B5F79A}" xr6:coauthVersionLast="36" xr6:coauthVersionMax="36" xr10:uidLastSave="{00000000-0000-0000-0000-000000000000}"/>
  <bookViews>
    <workbookView xWindow="0" yWindow="0" windowWidth="25668" windowHeight="12036" xr2:uid="{00000000-000D-0000-FFFF-FFFF00000000}"/>
  </bookViews>
  <sheets>
    <sheet name="Vapor Diffusion to Microbatch" sheetId="6" r:id="rId1"/>
    <sheet name="Salts" sheetId="3" r:id="rId2"/>
  </sheets>
  <calcPr calcId="191029"/>
</workbook>
</file>

<file path=xl/calcChain.xml><?xml version="1.0" encoding="utf-8"?>
<calcChain xmlns="http://schemas.openxmlformats.org/spreadsheetml/2006/main">
  <c r="E14" i="6" l="1"/>
  <c r="E4" i="6" s="1"/>
  <c r="B14" i="6"/>
  <c r="B19" i="6" s="1"/>
  <c r="E15" i="6" l="1"/>
  <c r="E17" i="6" s="1"/>
  <c r="B17" i="6"/>
  <c r="B16" i="6"/>
  <c r="B18" i="6"/>
  <c r="B15" i="6"/>
  <c r="E16" i="6" l="1"/>
  <c r="E18" i="6" s="1"/>
  <c r="E3" i="6" s="1"/>
  <c r="E19" i="6" l="1"/>
  <c r="E20" i="6" s="1"/>
  <c r="E6" i="6" s="1"/>
  <c r="B50" i="3"/>
  <c r="B52" i="3" s="1"/>
  <c r="B51" i="3"/>
  <c r="E10" i="6" l="1"/>
  <c r="E7" i="6"/>
  <c r="E8" i="6"/>
  <c r="E9" i="6"/>
</calcChain>
</file>

<file path=xl/sharedStrings.xml><?xml version="1.0" encoding="utf-8"?>
<sst xmlns="http://schemas.openxmlformats.org/spreadsheetml/2006/main" count="86" uniqueCount="85">
  <si>
    <t>Time to crystallization (days)</t>
  </si>
  <si>
    <t>Protein Stock Concentration (mg/ml)</t>
  </si>
  <si>
    <t>Reservoir Salt Concentration (M)</t>
  </si>
  <si>
    <t>Reservoir Organics Concentration (%)</t>
  </si>
  <si>
    <t>Reservoir Buffer Concentration (mM)</t>
  </si>
  <si>
    <t>Vapor Diffusion Crystallization Conditions</t>
  </si>
  <si>
    <t>Protein Volume in Drop</t>
  </si>
  <si>
    <t>Reservoir Solution Volume in Drop</t>
  </si>
  <si>
    <t>Drop Start Conc Equivalent</t>
  </si>
  <si>
    <t>Concentration Factor</t>
  </si>
  <si>
    <t>Equivalent Conc Difference</t>
  </si>
  <si>
    <t>Final Volume Ratio</t>
  </si>
  <si>
    <t>Reservoir Conc Equivalent</t>
  </si>
  <si>
    <t>Best Guess Microbatch Conditions</t>
  </si>
  <si>
    <t>Protein Concentration (mg/ml)</t>
  </si>
  <si>
    <t>Salt Concentration (M)</t>
  </si>
  <si>
    <t>Organics Concentration (%)</t>
  </si>
  <si>
    <t>Buffer Concentration (mM)</t>
  </si>
  <si>
    <t>Drop Protein Concentration (mg/ml)</t>
  </si>
  <si>
    <t>Drop Salt Concentration (M)</t>
  </si>
  <si>
    <t>Drop Organics Concentration (%)</t>
  </si>
  <si>
    <t>Drop Buffer Concentration (mM)</t>
  </si>
  <si>
    <t>Drop Volume</t>
  </si>
  <si>
    <t>Protein Salt Concentration (mM)</t>
  </si>
  <si>
    <t>Drop Protein Salt Concentration (mM)</t>
  </si>
  <si>
    <t>Protein Salt (Buffer etc) Concentration (mM)</t>
  </si>
  <si>
    <t>Asymptotic drop volume</t>
  </si>
  <si>
    <t>Uncertainty (Typical Spread)</t>
  </si>
  <si>
    <t>Equilibration Time (1/e) days</t>
  </si>
  <si>
    <t>1/e time</t>
  </si>
  <si>
    <t xml:space="preserve">Relative dehydrating effect of salt in protein </t>
  </si>
  <si>
    <t>CdSO4</t>
  </si>
  <si>
    <t>ZnSO4</t>
  </si>
  <si>
    <t>MnSO4</t>
  </si>
  <si>
    <t>FeSO4</t>
  </si>
  <si>
    <t>MgSO4</t>
  </si>
  <si>
    <t>CdI2</t>
  </si>
  <si>
    <t>CdBr2</t>
  </si>
  <si>
    <t>ZnCl2</t>
  </si>
  <si>
    <t>CdCl2</t>
  </si>
  <si>
    <t>KNO3</t>
  </si>
  <si>
    <t>AmmSul</t>
  </si>
  <si>
    <t>NH4NO3</t>
  </si>
  <si>
    <t>NaNO3</t>
  </si>
  <si>
    <t>NH4Cl</t>
  </si>
  <si>
    <t>NH4Br</t>
  </si>
  <si>
    <t>NH42SO4</t>
  </si>
  <si>
    <t>KCl</t>
  </si>
  <si>
    <t>Na2SO4</t>
  </si>
  <si>
    <t>NaCl</t>
  </si>
  <si>
    <t>KI</t>
  </si>
  <si>
    <t>LiCl</t>
  </si>
  <si>
    <t>LiNO3</t>
  </si>
  <si>
    <t>NaBr</t>
  </si>
  <si>
    <t>LiBr</t>
  </si>
  <si>
    <t>BaNO32</t>
  </si>
  <si>
    <t>Li2SO4</t>
  </si>
  <si>
    <t>LiI</t>
  </si>
  <si>
    <t>K2CrO4</t>
  </si>
  <si>
    <t>Na3PO4</t>
  </si>
  <si>
    <t>Li2CrO4</t>
  </si>
  <si>
    <t>MnCl2</t>
  </si>
  <si>
    <t>CaNO32</t>
  </si>
  <si>
    <t>CoCl2</t>
  </si>
  <si>
    <t>Al2S043</t>
  </si>
  <si>
    <t>BaCl2</t>
  </si>
  <si>
    <t>NiCl2</t>
  </si>
  <si>
    <t>NiNO32</t>
  </si>
  <si>
    <t>BaBr2</t>
  </si>
  <si>
    <t>MgCl2</t>
  </si>
  <si>
    <t>CaCl2</t>
  </si>
  <si>
    <t>MgNO32</t>
  </si>
  <si>
    <t>MgBr2</t>
  </si>
  <si>
    <t>CaBr2</t>
  </si>
  <si>
    <t>AlCl3</t>
  </si>
  <si>
    <t>StDev</t>
  </si>
  <si>
    <t>Av</t>
  </si>
  <si>
    <t>CV</t>
  </si>
  <si>
    <t>Reduction of vapor pressure in mmHg due to the presence of 1M salt at 100C</t>
  </si>
  <si>
    <t>(at which temperature the vapor pressure of water is 760 mmHg)</t>
  </si>
  <si>
    <t>From Handbook of Physics and Chemistry</t>
  </si>
  <si>
    <t>Normalized Equilibration Time (days)</t>
  </si>
  <si>
    <t>Enter Data in Yellow Fields</t>
  </si>
  <si>
    <t>Results Displayed in Green Fields</t>
  </si>
  <si>
    <t>Calulations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</si>
</sst>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164" fontId="0" fillId="2" borderId="4" xfId="0" applyNumberFormat="1" applyFill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9" fontId="0" fillId="2" borderId="4" xfId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/>
    </xf>
    <xf numFmtId="2" fontId="0" fillId="2" borderId="6" xfId="0" applyNumberForma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center" vertical="center"/>
    </xf>
    <xf numFmtId="2" fontId="0" fillId="2" borderId="5" xfId="0" applyNumberForma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right" vertical="center"/>
    </xf>
    <xf numFmtId="2" fontId="0" fillId="2" borderId="7" xfId="0" applyNumberForma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2" fillId="0" borderId="0" xfId="0" applyFont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D9F1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_rels/data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1A87F00-837B-487E-806A-7067B54C6385}" type="doc">
      <dgm:prSet loTypeId="urn:microsoft.com/office/officeart/2009/3/layout/SnapshotPictureList" loCatId="pictur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D7B56BA3-AB0C-4113-BA12-8E56978CC8A6}">
      <dgm:prSet phldrT="[Text]"/>
      <dgm:spPr>
        <a:xfrm>
          <a:off x="5015815" y="42240"/>
          <a:ext cx="2032684" cy="866272"/>
        </a:xfrm>
        <a:prstGeom prst="rect">
          <a:avLst/>
        </a:prstGeom>
        <a:noFill/>
        <a:ln>
          <a:noFill/>
        </a:ln>
        <a:effectLst/>
      </dgm:spPr>
      <dgm:t>
        <a:bodyPr anchor="ctr"/>
        <a:lstStyle/>
        <a:p>
          <a:pPr algn="r"/>
          <a:r>
            <a:rPr lang="en-US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Hampton Research</a:t>
          </a:r>
        </a:p>
      </dgm:t>
    </dgm:pt>
    <dgm:pt modelId="{B62CF9E9-0B03-46DF-AF66-70A06F4FA625}" type="parTrans" cxnId="{21280A9F-60DD-49AE-807A-C00CFE1EF88E}">
      <dgm:prSet/>
      <dgm:spPr/>
      <dgm:t>
        <a:bodyPr/>
        <a:lstStyle/>
        <a:p>
          <a:endParaRPr lang="en-US"/>
        </a:p>
      </dgm:t>
    </dgm:pt>
    <dgm:pt modelId="{47F8C40D-5DED-4FFA-90A3-984068D653D4}" type="sibTrans" cxnId="{21280A9F-60DD-49AE-807A-C00CFE1EF88E}">
      <dgm:prSet/>
      <dgm:spPr/>
      <dgm:t>
        <a:bodyPr/>
        <a:lstStyle/>
        <a:p>
          <a:endParaRPr lang="en-US"/>
        </a:p>
      </dgm:t>
    </dgm:pt>
    <dgm:pt modelId="{60C613A7-F960-4A6E-93BC-263CB9985ADC}">
      <dgm:prSet/>
      <dgm:spPr>
        <a:xfrm>
          <a:off x="5015815" y="42240"/>
          <a:ext cx="2032684" cy="866272"/>
        </a:xfrm>
        <a:prstGeom prst="rect">
          <a:avLst/>
        </a:prstGeom>
        <a:noFill/>
        <a:ln>
          <a:noFill/>
        </a:ln>
        <a:effectLst/>
      </dgm:spPr>
      <dgm:t>
        <a:bodyPr anchor="ctr"/>
        <a:lstStyle/>
        <a:p>
          <a:pPr algn="r"/>
          <a:r>
            <a:rPr lang="en-US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34 Journey</a:t>
          </a:r>
        </a:p>
      </dgm:t>
    </dgm:pt>
    <dgm:pt modelId="{50E8BF63-539C-4DF9-896A-E109E4369B10}" type="parTrans" cxnId="{9F7055BE-9663-420D-9FA1-9C5089AA049F}">
      <dgm:prSet/>
      <dgm:spPr/>
      <dgm:t>
        <a:bodyPr/>
        <a:lstStyle/>
        <a:p>
          <a:endParaRPr lang="en-US"/>
        </a:p>
      </dgm:t>
    </dgm:pt>
    <dgm:pt modelId="{60D744B1-49B1-4093-92A3-4FF42A625639}" type="sibTrans" cxnId="{9F7055BE-9663-420D-9FA1-9C5089AA049F}">
      <dgm:prSet/>
      <dgm:spPr/>
      <dgm:t>
        <a:bodyPr/>
        <a:lstStyle/>
        <a:p>
          <a:endParaRPr lang="en-US"/>
        </a:p>
      </dgm:t>
    </dgm:pt>
    <dgm:pt modelId="{7F0E89D1-B098-484B-B196-7244B3A21C5A}">
      <dgm:prSet/>
      <dgm:spPr>
        <a:xfrm>
          <a:off x="5015815" y="42240"/>
          <a:ext cx="2032684" cy="866272"/>
        </a:xfrm>
        <a:prstGeom prst="rect">
          <a:avLst/>
        </a:prstGeom>
        <a:noFill/>
        <a:ln>
          <a:noFill/>
        </a:ln>
        <a:effectLst/>
      </dgm:spPr>
      <dgm:t>
        <a:bodyPr anchor="ctr"/>
        <a:lstStyle/>
        <a:p>
          <a:pPr algn="r"/>
          <a:r>
            <a:rPr lang="en-US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Aliso Viejo, CA 92656-3317 U.S.A.</a:t>
          </a:r>
        </a:p>
      </dgm:t>
    </dgm:pt>
    <dgm:pt modelId="{7A7A9BDD-0797-4957-8B9B-BFBC03C7567F}" type="parTrans" cxnId="{052DF2BE-1653-4F27-9DA2-53F3B15DE29A}">
      <dgm:prSet/>
      <dgm:spPr/>
      <dgm:t>
        <a:bodyPr/>
        <a:lstStyle/>
        <a:p>
          <a:endParaRPr lang="en-US"/>
        </a:p>
      </dgm:t>
    </dgm:pt>
    <dgm:pt modelId="{32715DF7-2BD3-4321-8345-F7C30CB43B26}" type="sibTrans" cxnId="{052DF2BE-1653-4F27-9DA2-53F3B15DE29A}">
      <dgm:prSet/>
      <dgm:spPr/>
      <dgm:t>
        <a:bodyPr/>
        <a:lstStyle/>
        <a:p>
          <a:endParaRPr lang="en-US"/>
        </a:p>
      </dgm:t>
    </dgm:pt>
    <dgm:pt modelId="{B8DB0FD9-28E6-423D-A42A-13373A9549B6}">
      <dgm:prSet/>
      <dgm:spPr>
        <a:xfrm>
          <a:off x="5015815" y="42240"/>
          <a:ext cx="2032684" cy="866272"/>
        </a:xfrm>
        <a:prstGeom prst="rect">
          <a:avLst/>
        </a:prstGeom>
        <a:noFill/>
        <a:ln>
          <a:noFill/>
        </a:ln>
        <a:effectLst/>
      </dgm:spPr>
      <dgm:t>
        <a:bodyPr anchor="ctr"/>
        <a:lstStyle/>
        <a:p>
          <a:pPr algn="r"/>
          <a:r>
            <a:rPr lang="en-US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Tel: (949) 425-1321 • Fax: (949) 425-1611</a:t>
          </a:r>
        </a:p>
      </dgm:t>
    </dgm:pt>
    <dgm:pt modelId="{0CE247C7-FCB4-4FBA-93A1-84AC0443A50A}" type="parTrans" cxnId="{D8E2A5D8-25B4-4DF1-B425-3970AFD096A5}">
      <dgm:prSet/>
      <dgm:spPr/>
      <dgm:t>
        <a:bodyPr/>
        <a:lstStyle/>
        <a:p>
          <a:endParaRPr lang="en-US"/>
        </a:p>
      </dgm:t>
    </dgm:pt>
    <dgm:pt modelId="{FE3CC62A-AC0D-4EA6-A53A-FE076D8DD5BB}" type="sibTrans" cxnId="{D8E2A5D8-25B4-4DF1-B425-3970AFD096A5}">
      <dgm:prSet/>
      <dgm:spPr/>
      <dgm:t>
        <a:bodyPr/>
        <a:lstStyle/>
        <a:p>
          <a:endParaRPr lang="en-US"/>
        </a:p>
      </dgm:t>
    </dgm:pt>
    <dgm:pt modelId="{4AB87D7E-ACF3-448D-8E3E-25C4C9D86BFA}">
      <dgm:prSet/>
      <dgm:spPr>
        <a:xfrm>
          <a:off x="5015815" y="42240"/>
          <a:ext cx="2032684" cy="866272"/>
        </a:xfrm>
        <a:prstGeom prst="rect">
          <a:avLst/>
        </a:prstGeom>
        <a:noFill/>
        <a:ln>
          <a:noFill/>
        </a:ln>
        <a:effectLst/>
      </dgm:spPr>
      <dgm:t>
        <a:bodyPr anchor="ctr"/>
        <a:lstStyle/>
        <a:p>
          <a:pPr algn="r"/>
          <a:r>
            <a:rPr lang="en-US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Tech Support e-mail: tech@hrmail.com</a:t>
          </a:r>
        </a:p>
      </dgm:t>
    </dgm:pt>
    <dgm:pt modelId="{93679B23-6259-4BCB-8B6A-4FF99D5199D6}" type="parTrans" cxnId="{38471EFD-05BD-4928-84C8-22C769A1F306}">
      <dgm:prSet/>
      <dgm:spPr/>
      <dgm:t>
        <a:bodyPr/>
        <a:lstStyle/>
        <a:p>
          <a:endParaRPr lang="en-US"/>
        </a:p>
      </dgm:t>
    </dgm:pt>
    <dgm:pt modelId="{2CA27264-D48A-4B80-A508-8D93F1EEE134}" type="sibTrans" cxnId="{38471EFD-05BD-4928-84C8-22C769A1F306}">
      <dgm:prSet/>
      <dgm:spPr/>
      <dgm:t>
        <a:bodyPr/>
        <a:lstStyle/>
        <a:p>
          <a:endParaRPr lang="en-US"/>
        </a:p>
      </dgm:t>
    </dgm:pt>
    <dgm:pt modelId="{21735521-0A21-41BA-B6DD-ED9BEA92C999}">
      <dgm:prSet/>
      <dgm:spPr>
        <a:xfrm>
          <a:off x="5015815" y="42240"/>
          <a:ext cx="2032684" cy="866272"/>
        </a:xfrm>
        <a:prstGeom prst="rect">
          <a:avLst/>
        </a:prstGeom>
        <a:noFill/>
        <a:ln>
          <a:noFill/>
        </a:ln>
        <a:effectLst/>
      </dgm:spPr>
      <dgm:t>
        <a:bodyPr anchor="ctr"/>
        <a:lstStyle/>
        <a:p>
          <a:pPr algn="r"/>
          <a:r>
            <a:rPr lang="en-US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Website: www.hamptonresearch.com</a:t>
          </a:r>
        </a:p>
      </dgm:t>
    </dgm:pt>
    <dgm:pt modelId="{3E0053F8-C862-400D-8262-18EB4374E779}" type="parTrans" cxnId="{F94672FC-73D7-4718-9256-869AE67D8FFD}">
      <dgm:prSet/>
      <dgm:spPr/>
      <dgm:t>
        <a:bodyPr/>
        <a:lstStyle/>
        <a:p>
          <a:endParaRPr lang="en-US"/>
        </a:p>
      </dgm:t>
    </dgm:pt>
    <dgm:pt modelId="{F553FB71-0443-4985-B688-279423739C8E}" type="sibTrans" cxnId="{F94672FC-73D7-4718-9256-869AE67D8FFD}">
      <dgm:prSet/>
      <dgm:spPr/>
      <dgm:t>
        <a:bodyPr/>
        <a:lstStyle/>
        <a:p>
          <a:endParaRPr lang="en-US"/>
        </a:p>
      </dgm:t>
    </dgm:pt>
    <dgm:pt modelId="{497B6B08-1330-4B6B-9C60-96D8553093D6}">
      <dgm:prSet phldrT="[Text]"/>
      <dgm:spPr>
        <a:xfrm>
          <a:off x="3501330" y="464121"/>
          <a:ext cx="717122" cy="65666"/>
        </a:xfrm>
        <a:prstGeom prst="rect">
          <a:avLst/>
        </a:prstGeom>
        <a:solidFill>
          <a:sysClr val="window" lastClr="FFFFFF"/>
        </a:solidFill>
        <a:ln>
          <a:noFill/>
        </a:ln>
        <a:effectLst/>
      </dgm:spPr>
      <dgm:t>
        <a:bodyPr/>
        <a:lstStyle/>
        <a:p>
          <a:endParaRPr lang="en-US">
            <a:solidFill>
              <a:sysClr val="window" lastClr="FFFFFF"/>
            </a:solidFill>
            <a:latin typeface="Calibri"/>
            <a:ea typeface="+mn-ea"/>
            <a:cs typeface="+mn-cs"/>
          </a:endParaRPr>
        </a:p>
      </dgm:t>
    </dgm:pt>
    <dgm:pt modelId="{1103CEFA-4E19-4A67-A251-929E649217B4}" type="sibTrans" cxnId="{9A50DF3A-9810-49E4-9A99-4B9D74098A86}">
      <dgm:prSet/>
      <dgm:spPr/>
      <dgm:t>
        <a:bodyPr/>
        <a:lstStyle/>
        <a:p>
          <a:endParaRPr lang="en-US"/>
        </a:p>
      </dgm:t>
    </dgm:pt>
    <dgm:pt modelId="{3E9FE389-A89A-47FB-A058-F28BF5E95A5D}" type="parTrans" cxnId="{9A50DF3A-9810-49E4-9A99-4B9D74098A86}">
      <dgm:prSet/>
      <dgm:spPr/>
      <dgm:t>
        <a:bodyPr/>
        <a:lstStyle/>
        <a:p>
          <a:endParaRPr lang="en-US"/>
        </a:p>
      </dgm:t>
    </dgm:pt>
    <dgm:pt modelId="{3BDC3617-B78A-4A52-968F-6F6BAF7A6754}" type="pres">
      <dgm:prSet presAssocID="{91A87F00-837B-487E-806A-7067B54C6385}" presName="Name0" presStyleCnt="0">
        <dgm:presLayoutVars>
          <dgm:chMax/>
          <dgm:chPref/>
          <dgm:dir/>
          <dgm:animLvl val="lvl"/>
        </dgm:presLayoutVars>
      </dgm:prSet>
      <dgm:spPr/>
    </dgm:pt>
    <dgm:pt modelId="{E2BC28EC-2B7B-4554-904A-3FBB4FEA83D6}" type="pres">
      <dgm:prSet presAssocID="{497B6B08-1330-4B6B-9C60-96D8553093D6}" presName="composite" presStyleCnt="0"/>
      <dgm:spPr/>
    </dgm:pt>
    <dgm:pt modelId="{37B7C582-6583-47DD-A7C0-F2B6083D68B5}" type="pres">
      <dgm:prSet presAssocID="{497B6B08-1330-4B6B-9C60-96D8553093D6}" presName="ParentAccentShape" presStyleLbl="trBgShp" presStyleIdx="0" presStyleCnt="2" custScaleX="211622" custScaleY="132566" custLinFactX="161057" custLinFactNeighborX="200000" custLinFactNeighborY="-3959"/>
      <dgm:spPr>
        <a:xfrm>
          <a:off x="5211694" y="117709"/>
          <a:ext cx="1645162" cy="733369"/>
        </a:xfrm>
        <a:prstGeom prst="frame">
          <a:avLst>
            <a:gd name="adj1" fmla="val 5450"/>
          </a:avLst>
        </a:prstGeom>
        <a:noFill/>
        <a:ln>
          <a:noFill/>
        </a:ln>
        <a:effectLst/>
      </dgm:spPr>
    </dgm:pt>
    <dgm:pt modelId="{A07A02FD-A9C5-4797-B20C-0E0BD5CB66E7}" type="pres">
      <dgm:prSet presAssocID="{497B6B08-1330-4B6B-9C60-96D8553093D6}" presName="ParentText" presStyleLbl="revTx" presStyleIdx="0" presStyleCnt="2" custLinFactY="-139225" custLinFactNeighborX="88164" custLinFactNeighborY="-200000">
        <dgm:presLayoutVars>
          <dgm:chMax val="1"/>
          <dgm:chPref val="1"/>
          <dgm:bulletEnabled val="1"/>
        </dgm:presLayoutVars>
      </dgm:prSet>
      <dgm:spPr/>
    </dgm:pt>
    <dgm:pt modelId="{45C371F5-7D00-4D7F-87FF-64BCABBFDEB0}" type="pres">
      <dgm:prSet presAssocID="{497B6B08-1330-4B6B-9C60-96D8553093D6}" presName="ChildText" presStyleLbl="revTx" presStyleIdx="1" presStyleCnt="2" custScaleX="571908" custScaleY="156590" custLinFactX="398945" custLinFactNeighborX="400000" custLinFactNeighborY="-5589">
        <dgm:presLayoutVars>
          <dgm:chMax val="0"/>
          <dgm:chPref val="0"/>
        </dgm:presLayoutVars>
      </dgm:prSet>
      <dgm:spPr/>
    </dgm:pt>
    <dgm:pt modelId="{10CC12EA-914C-41F4-AB37-2A061B65A639}" type="pres">
      <dgm:prSet presAssocID="{497B6B08-1330-4B6B-9C60-96D8553093D6}" presName="ChildAccentShape" presStyleLbl="trBgShp" presStyleIdx="1" presStyleCnt="2" custScaleX="2000000" custScaleY="139091" custLinFactX="-1983984" custLinFactNeighborX="-2000000" custLinFactNeighborY="1905"/>
      <dgm:spPr>
        <a:xfrm>
          <a:off x="2560023" y="132100"/>
          <a:ext cx="597811" cy="769466"/>
        </a:xfrm>
        <a:prstGeom prst="rect">
          <a:avLst/>
        </a:prstGeom>
        <a:noFill/>
        <a:ln>
          <a:noFill/>
        </a:ln>
        <a:effectLst/>
      </dgm:spPr>
    </dgm:pt>
    <dgm:pt modelId="{98E2ACBA-4F71-4218-8B2E-489AB4B7B525}" type="pres">
      <dgm:prSet presAssocID="{497B6B08-1330-4B6B-9C60-96D8553093D6}" presName="Image" presStyleLbl="alignImgPlace1" presStyleIdx="0" presStyleCnt="1" custScaleX="261095" custScaleY="162312" custLinFactX="-182503" custLinFactNeighborX="-200000" custLinFactNeighborY="6628"/>
      <dgm:spPr>
        <a:xfrm>
          <a:off x="0" y="35051"/>
          <a:ext cx="1951725" cy="849361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2001" t="-2162" r="-2001" b="-2162"/>
          </a:stretch>
        </a:blipFill>
        <a:ln w="254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</dgm:pt>
  </dgm:ptLst>
  <dgm:cxnLst>
    <dgm:cxn modelId="{57BAD31D-2D59-498C-9EE5-EC7B8D1CEBA8}" type="presOf" srcId="{497B6B08-1330-4B6B-9C60-96D8553093D6}" destId="{A07A02FD-A9C5-4797-B20C-0E0BD5CB66E7}" srcOrd="0" destOrd="0" presId="urn:microsoft.com/office/officeart/2009/3/layout/SnapshotPictureList"/>
    <dgm:cxn modelId="{FB623839-52D0-42D2-A36B-FE5BCC0D1F57}" type="presOf" srcId="{21735521-0A21-41BA-B6DD-ED9BEA92C999}" destId="{45C371F5-7D00-4D7F-87FF-64BCABBFDEB0}" srcOrd="0" destOrd="5" presId="urn:microsoft.com/office/officeart/2009/3/layout/SnapshotPictureList"/>
    <dgm:cxn modelId="{9A50DF3A-9810-49E4-9A99-4B9D74098A86}" srcId="{91A87F00-837B-487E-806A-7067B54C6385}" destId="{497B6B08-1330-4B6B-9C60-96D8553093D6}" srcOrd="0" destOrd="0" parTransId="{3E9FE389-A89A-47FB-A058-F28BF5E95A5D}" sibTransId="{1103CEFA-4E19-4A67-A251-929E649217B4}"/>
    <dgm:cxn modelId="{79916C5B-ABE0-4469-87E4-8F8070A4C056}" type="presOf" srcId="{7F0E89D1-B098-484B-B196-7244B3A21C5A}" destId="{45C371F5-7D00-4D7F-87FF-64BCABBFDEB0}" srcOrd="0" destOrd="2" presId="urn:microsoft.com/office/officeart/2009/3/layout/SnapshotPictureList"/>
    <dgm:cxn modelId="{56032461-AC19-4780-975C-0EE1FE5E4E0A}" type="presOf" srcId="{91A87F00-837B-487E-806A-7067B54C6385}" destId="{3BDC3617-B78A-4A52-968F-6F6BAF7A6754}" srcOrd="0" destOrd="0" presId="urn:microsoft.com/office/officeart/2009/3/layout/SnapshotPictureList"/>
    <dgm:cxn modelId="{D904029D-87FA-45F7-B732-11A23F3A56FD}" type="presOf" srcId="{60C613A7-F960-4A6E-93BC-263CB9985ADC}" destId="{45C371F5-7D00-4D7F-87FF-64BCABBFDEB0}" srcOrd="0" destOrd="1" presId="urn:microsoft.com/office/officeart/2009/3/layout/SnapshotPictureList"/>
    <dgm:cxn modelId="{21280A9F-60DD-49AE-807A-C00CFE1EF88E}" srcId="{497B6B08-1330-4B6B-9C60-96D8553093D6}" destId="{D7B56BA3-AB0C-4113-BA12-8E56978CC8A6}" srcOrd="0" destOrd="0" parTransId="{B62CF9E9-0B03-46DF-AF66-70A06F4FA625}" sibTransId="{47F8C40D-5DED-4FFA-90A3-984068D653D4}"/>
    <dgm:cxn modelId="{D3620EA4-21B3-4A5F-850B-3C6D590E9A0B}" type="presOf" srcId="{B8DB0FD9-28E6-423D-A42A-13373A9549B6}" destId="{45C371F5-7D00-4D7F-87FF-64BCABBFDEB0}" srcOrd="0" destOrd="3" presId="urn:microsoft.com/office/officeart/2009/3/layout/SnapshotPictureList"/>
    <dgm:cxn modelId="{9F7055BE-9663-420D-9FA1-9C5089AA049F}" srcId="{497B6B08-1330-4B6B-9C60-96D8553093D6}" destId="{60C613A7-F960-4A6E-93BC-263CB9985ADC}" srcOrd="1" destOrd="0" parTransId="{50E8BF63-539C-4DF9-896A-E109E4369B10}" sibTransId="{60D744B1-49B1-4093-92A3-4FF42A625639}"/>
    <dgm:cxn modelId="{052DF2BE-1653-4F27-9DA2-53F3B15DE29A}" srcId="{497B6B08-1330-4B6B-9C60-96D8553093D6}" destId="{7F0E89D1-B098-484B-B196-7244B3A21C5A}" srcOrd="2" destOrd="0" parTransId="{7A7A9BDD-0797-4957-8B9B-BFBC03C7567F}" sibTransId="{32715DF7-2BD3-4321-8345-F7C30CB43B26}"/>
    <dgm:cxn modelId="{D8E2A5D8-25B4-4DF1-B425-3970AFD096A5}" srcId="{497B6B08-1330-4B6B-9C60-96D8553093D6}" destId="{B8DB0FD9-28E6-423D-A42A-13373A9549B6}" srcOrd="3" destOrd="0" parTransId="{0CE247C7-FCB4-4FBA-93A1-84AC0443A50A}" sibTransId="{FE3CC62A-AC0D-4EA6-A53A-FE076D8DD5BB}"/>
    <dgm:cxn modelId="{D80985DA-2164-45E6-B036-705F26BF91F3}" type="presOf" srcId="{D7B56BA3-AB0C-4113-BA12-8E56978CC8A6}" destId="{45C371F5-7D00-4D7F-87FF-64BCABBFDEB0}" srcOrd="0" destOrd="0" presId="urn:microsoft.com/office/officeart/2009/3/layout/SnapshotPictureList"/>
    <dgm:cxn modelId="{4D6B9EF4-79DC-4BB5-A005-308540ACE4E2}" type="presOf" srcId="{4AB87D7E-ACF3-448D-8E3E-25C4C9D86BFA}" destId="{45C371F5-7D00-4D7F-87FF-64BCABBFDEB0}" srcOrd="0" destOrd="4" presId="urn:microsoft.com/office/officeart/2009/3/layout/SnapshotPictureList"/>
    <dgm:cxn modelId="{F94672FC-73D7-4718-9256-869AE67D8FFD}" srcId="{497B6B08-1330-4B6B-9C60-96D8553093D6}" destId="{21735521-0A21-41BA-B6DD-ED9BEA92C999}" srcOrd="5" destOrd="0" parTransId="{3E0053F8-C862-400D-8262-18EB4374E779}" sibTransId="{F553FB71-0443-4985-B688-279423739C8E}"/>
    <dgm:cxn modelId="{38471EFD-05BD-4928-84C8-22C769A1F306}" srcId="{497B6B08-1330-4B6B-9C60-96D8553093D6}" destId="{4AB87D7E-ACF3-448D-8E3E-25C4C9D86BFA}" srcOrd="4" destOrd="0" parTransId="{93679B23-6259-4BCB-8B6A-4FF99D5199D6}" sibTransId="{2CA27264-D48A-4B80-A508-8D93F1EEE134}"/>
    <dgm:cxn modelId="{F133F266-4A8E-4B32-B90D-331B8D317515}" type="presParOf" srcId="{3BDC3617-B78A-4A52-968F-6F6BAF7A6754}" destId="{E2BC28EC-2B7B-4554-904A-3FBB4FEA83D6}" srcOrd="0" destOrd="0" presId="urn:microsoft.com/office/officeart/2009/3/layout/SnapshotPictureList"/>
    <dgm:cxn modelId="{D6EAEE43-5887-459E-991C-F1CA06848E3B}" type="presParOf" srcId="{E2BC28EC-2B7B-4554-904A-3FBB4FEA83D6}" destId="{37B7C582-6583-47DD-A7C0-F2B6083D68B5}" srcOrd="0" destOrd="0" presId="urn:microsoft.com/office/officeart/2009/3/layout/SnapshotPictureList"/>
    <dgm:cxn modelId="{F2823149-C719-4466-8C71-2ADFB4C100E8}" type="presParOf" srcId="{E2BC28EC-2B7B-4554-904A-3FBB4FEA83D6}" destId="{A07A02FD-A9C5-4797-B20C-0E0BD5CB66E7}" srcOrd="1" destOrd="0" presId="urn:microsoft.com/office/officeart/2009/3/layout/SnapshotPictureList"/>
    <dgm:cxn modelId="{FCA14BD3-A42A-4214-8A6E-987FD63F87DE}" type="presParOf" srcId="{E2BC28EC-2B7B-4554-904A-3FBB4FEA83D6}" destId="{45C371F5-7D00-4D7F-87FF-64BCABBFDEB0}" srcOrd="2" destOrd="0" presId="urn:microsoft.com/office/officeart/2009/3/layout/SnapshotPictureList"/>
    <dgm:cxn modelId="{2E80C4EA-9D0A-4B09-A499-D56EB74F5A1B}" type="presParOf" srcId="{E2BC28EC-2B7B-4554-904A-3FBB4FEA83D6}" destId="{10CC12EA-914C-41F4-AB37-2A061B65A639}" srcOrd="3" destOrd="0" presId="urn:microsoft.com/office/officeart/2009/3/layout/SnapshotPictureList"/>
    <dgm:cxn modelId="{70D36D1A-B8F5-45E3-B380-4E3636AC3C5B}" type="presParOf" srcId="{E2BC28EC-2B7B-4554-904A-3FBB4FEA83D6}" destId="{98E2ACBA-4F71-4218-8B2E-489AB4B7B525}" srcOrd="4" destOrd="0" presId="urn:microsoft.com/office/officeart/2009/3/layout/SnapshotPictureLis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0CC12EA-914C-41F4-AB37-2A061B65A639}">
      <dsp:nvSpPr>
        <dsp:cNvPr id="0" name=""/>
        <dsp:cNvSpPr/>
      </dsp:nvSpPr>
      <dsp:spPr>
        <a:xfrm>
          <a:off x="2489843" y="133886"/>
          <a:ext cx="605889" cy="77986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37B7C582-6583-47DD-A7C0-F2B6083D68B5}">
      <dsp:nvSpPr>
        <dsp:cNvPr id="0" name=""/>
        <dsp:cNvSpPr/>
      </dsp:nvSpPr>
      <dsp:spPr>
        <a:xfrm>
          <a:off x="5177348" y="119299"/>
          <a:ext cx="1667394" cy="743279"/>
        </a:xfrm>
        <a:prstGeom prst="frame">
          <a:avLst>
            <a:gd name="adj1" fmla="val 5450"/>
          </a:avLst>
        </a:prstGeom>
        <a:noFill/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98E2ACBA-4F71-4218-8B2E-489AB4B7B525}">
      <dsp:nvSpPr>
        <dsp:cNvPr id="0" name=""/>
        <dsp:cNvSpPr/>
      </dsp:nvSpPr>
      <dsp:spPr>
        <a:xfrm>
          <a:off x="0" y="35525"/>
          <a:ext cx="1978100" cy="860838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l="-2001" t="-2162" r="-2001" b="-2162"/>
          </a:stretch>
        </a:blipFill>
        <a:ln w="254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A07A02FD-A9C5-4797-B20C-0E0BD5CB66E7}">
      <dsp:nvSpPr>
        <dsp:cNvPr id="0" name=""/>
        <dsp:cNvSpPr/>
      </dsp:nvSpPr>
      <dsp:spPr>
        <a:xfrm>
          <a:off x="3443871" y="470393"/>
          <a:ext cx="726813" cy="66554"/>
        </a:xfrm>
        <a:prstGeom prst="rect">
          <a:avLst/>
        </a:prstGeom>
        <a:solidFill>
          <a:sysClr val="window" lastClr="FFFFFF"/>
        </a:solidFill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50800" tIns="19050" rIns="50800" bIns="19050" numCol="1" spcCol="1270" anchor="ctr" anchorCtr="0">
          <a:noAutofit/>
        </a:bodyPr>
        <a:lstStyle/>
        <a:p>
          <a:pPr marL="0" lvl="0" indent="0" algn="l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500" kern="1200">
            <a:solidFill>
              <a:sysClr val="window" lastClr="FFFFFF"/>
            </a:solidFill>
            <a:latin typeface="Calibri"/>
            <a:ea typeface="+mn-ea"/>
            <a:cs typeface="+mn-cs"/>
          </a:endParaRPr>
        </a:p>
      </dsp:txBody>
      <dsp:txXfrm>
        <a:off x="3443871" y="470393"/>
        <a:ext cx="726813" cy="66554"/>
      </dsp:txXfrm>
    </dsp:sp>
    <dsp:sp modelId="{45C371F5-7D00-4D7F-87FF-64BCABBFDEB0}">
      <dsp:nvSpPr>
        <dsp:cNvPr id="0" name=""/>
        <dsp:cNvSpPr/>
      </dsp:nvSpPr>
      <dsp:spPr>
        <a:xfrm>
          <a:off x="4874047" y="42810"/>
          <a:ext cx="2060152" cy="877979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7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Hampton Research</a:t>
          </a:r>
        </a:p>
        <a:p>
          <a:pPr marL="0" lvl="0" indent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7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34 Journey</a:t>
          </a:r>
        </a:p>
        <a:p>
          <a:pPr marL="0" lvl="0" indent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7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Aliso Viejo, CA 92656-3317 U.S.A.</a:t>
          </a:r>
        </a:p>
        <a:p>
          <a:pPr marL="0" lvl="0" indent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7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Tel: (949) 425-1321 • Fax: (949) 425-1611</a:t>
          </a:r>
        </a:p>
        <a:p>
          <a:pPr marL="0" lvl="0" indent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7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Tech Support e-mail: tech@hrmail.com</a:t>
          </a:r>
        </a:p>
        <a:p>
          <a:pPr marL="0" lvl="0" indent="0" algn="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700" kern="1200">
              <a:solidFill>
                <a:sysClr val="windowText" lastClr="000000">
                  <a:hueOff val="0"/>
                  <a:satOff val="0"/>
                  <a:lumOff val="0"/>
                  <a:alphaOff val="0"/>
                </a:sysClr>
              </a:solidFill>
              <a:latin typeface="Calibri"/>
              <a:ea typeface="+mn-ea"/>
              <a:cs typeface="+mn-cs"/>
            </a:rPr>
            <a:t>Website: www.hamptonresearch.com</a:t>
          </a:r>
        </a:p>
      </dsp:txBody>
      <dsp:txXfrm>
        <a:off x="4874047" y="42810"/>
        <a:ext cx="2060152" cy="87797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SnapshotPictureList">
  <dgm:title val=""/>
  <dgm:desc val=""/>
  <dgm:catLst>
    <dgm:cat type="picture" pri="3000"/>
    <dgm:cat type="pictureconvert" pri="30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</dgm:ptLst>
      <dgm:cxnLst>
        <dgm:cxn modelId="40" srcId="0" destId="10" srcOrd="0" destOrd="0"/>
        <dgm:cxn modelId="12" srcId="10" destId="1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11">
          <dgm:prSet phldr="1"/>
        </dgm:pt>
      </dgm:ptLst>
      <dgm:cxnLst>
        <dgm:cxn modelId="40" srcId="0" destId="10" srcOrd="0" destOrd="0"/>
        <dgm:cxn modelId="12" srcId="10" destId="11" srcOrd="0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11">
          <dgm:prSet phldr="1"/>
        </dgm:pt>
      </dgm:ptLst>
      <dgm:cxnLst>
        <dgm:cxn modelId="40" srcId="0" destId="10" srcOrd="0" destOrd="0"/>
        <dgm:cxn modelId="12" srcId="10" destId="11" srcOrd="0" destOrd="0"/>
      </dgm:cxnLst>
      <dgm:bg/>
      <dgm:whole/>
    </dgm:dataModel>
  </dgm:clrData>
  <dgm:layoutNode name="Name0">
    <dgm:varLst>
      <dgm:chMax/>
      <dgm:chPref/>
      <dgm:dir/>
      <dgm:animLvl val="lvl"/>
    </dgm:varLst>
    <dgm:alg type="snake">
      <dgm:param type="grDir" val="tL"/>
      <dgm:param type="flowDir" val="col"/>
    </dgm:alg>
    <dgm:shape xmlns:r="http://schemas.openxmlformats.org/officeDocument/2006/relationships" r:blip="">
      <dgm:adjLst/>
    </dgm:shape>
    <dgm:constrLst>
      <dgm:constr type="primFontSz" for="des" forName="ChildText" refType="primFontSz" refFor="des" refForName="ParentText" op="lte"/>
      <dgm:constr type="w" for="ch" forName="composite" refType="w"/>
      <dgm:constr type="h" for="ch" forName="composite" refType="h"/>
      <dgm:constr type="sp" refType="h" refFor="ch" refForName="composite" op="equ" fact="0.1"/>
      <dgm:constr type="h" for="ch" forName="sibTrans" refType="h" refFor="ch" refForName="composite" op="equ" fact="0.1"/>
      <dgm:constr type="w" for="ch" forName="sibTrans" refType="h" refFor="ch" refForName="sibTrans" op="equ"/>
    </dgm:constrLst>
    <dgm:forEach name="nodesForEach" axis="ch" ptType="node">
      <dgm:layoutNode name="composite">
        <dgm:alg type="composite">
          <dgm:param type="ar" val="2.0273"/>
        </dgm:alg>
        <dgm:shape xmlns:r="http://schemas.openxmlformats.org/officeDocument/2006/relationships" r:blip="">
          <dgm:adjLst/>
        </dgm:shape>
        <dgm:choose name="Name1">
          <dgm:if name="Name2" func="var" arg="dir" op="equ" val="norm">
            <dgm:constrLst>
              <dgm:constr type="l" for="ch" forName="ParentAccentShape" refType="w" fact="0.0238"/>
              <dgm:constr type="t" for="ch" forName="ParentAccentShape" refType="h" fact="0.107"/>
              <dgm:constr type="w" for="ch" forName="ParentAccentShape" refType="w" fact="0.619"/>
              <dgm:constr type="h" for="ch" forName="ParentAccentShape" refType="h" fact="0.893"/>
              <dgm:constr type="l" for="ch" forName="ParentText" refType="w" fact="0.048"/>
              <dgm:constr type="t" for="ch" forName="ParentText" refType="h" fact="0.845"/>
              <dgm:constr type="w" for="ch" forName="ParentText" refType="w" fact="0.571"/>
              <dgm:constr type="h" for="ch" forName="ParentText" refType="h" fact="0.106"/>
              <dgm:constr type="l" for="ch" forName="ChildText" refType="w" fact="0.668"/>
              <dgm:constr type="t" for="ch" forName="ChildText" refType="h" fact="0.107"/>
              <dgm:constr type="w" for="ch" forName="ChildText" refType="w" fact="0.283"/>
              <dgm:constr type="h" for="ch" forName="ChildText" refType="h" fact="0.893"/>
              <dgm:constr type="l" for="ch" forName="ChildAccentShape" refType="w" fact="0.9762"/>
              <dgm:constr type="t" for="ch" forName="ChildAccentShape" refType="h" fact="0.107"/>
              <dgm:constr type="w" for="ch" forName="ChildAccentShape" refType="w" fact="0.0238"/>
              <dgm:constr type="h" for="ch" forName="ChildAccentShape" refType="h" fact="0.893"/>
              <dgm:constr type="l" for="ch" forName="Image" refType="w" fact="0"/>
              <dgm:constr type="t" for="ch" forName="Image" refType="h" fact="0"/>
              <dgm:constr type="w" for="ch" forName="Image" refType="w" fact="0.5952"/>
              <dgm:constr type="h" for="ch" forName="Image" refType="h" fact="0.8447"/>
            </dgm:constrLst>
          </dgm:if>
          <dgm:else name="Name3">
            <dgm:constrLst>
              <dgm:constr type="l" for="ch" forName="ParentAccentShape" refType="w" fact="0.3572"/>
              <dgm:constr type="t" for="ch" forName="ParentAccentShape" refType="h" fact="0.107"/>
              <dgm:constr type="w" for="ch" forName="ParentAccentShape" refType="w" fact="0.619"/>
              <dgm:constr type="h" for="ch" forName="ParentAccentShape" refType="h" fact="0.893"/>
              <dgm:constr type="l" for="ch" forName="ParentText" refType="w" fact="0.381"/>
              <dgm:constr type="t" for="ch" forName="ParentText" refType="h" fact="0.845"/>
              <dgm:constr type="w" for="ch" forName="ParentText" refType="w" fact="0.571"/>
              <dgm:constr type="h" for="ch" forName="ParentText" refType="h" fact="0.106"/>
              <dgm:constr type="l" for="ch" forName="ChildText" refType="w" fact="0.049"/>
              <dgm:constr type="t" for="ch" forName="ChildText" refType="h" fact="0.107"/>
              <dgm:constr type="w" for="ch" forName="ChildText" refType="w" fact="0.283"/>
              <dgm:constr type="h" for="ch" forName="ChildText" refType="h" fact="0.893"/>
              <dgm:constr type="l" for="ch" forName="ChildAccentShape" refType="w" fact="0"/>
              <dgm:constr type="t" for="ch" forName="ChildAccentShape" refType="h" fact="0.107"/>
              <dgm:constr type="w" for="ch" forName="ChildAccentShape" refType="w" fact="0.0238"/>
              <dgm:constr type="h" for="ch" forName="ChildAccentShape" refType="h" fact="0.893"/>
              <dgm:constr type="l" for="ch" forName="Image" refType="w" fact="0.4048"/>
              <dgm:constr type="t" for="ch" forName="Image" refType="h" fact="0"/>
              <dgm:constr type="w" for="ch" forName="Image" refType="w" fact="0.5952"/>
              <dgm:constr type="h" for="ch" forName="Image" refType="h" fact="0.8447"/>
            </dgm:constrLst>
          </dgm:else>
        </dgm:choose>
        <dgm:layoutNode name="ParentAccentShape" styleLbl="trBgShp">
          <dgm:alg type="sp"/>
          <dgm:shape xmlns:r="http://schemas.openxmlformats.org/officeDocument/2006/relationships" type="frame" r:blip="" zOrderOff="-10">
            <dgm:adjLst>
              <dgm:adj idx="1" val="0.0545"/>
            </dgm:adjLst>
          </dgm:shape>
          <dgm:presOf/>
        </dgm:layoutNode>
        <dgm:layoutNode name="ParentText" styleLbl="revTx">
          <dgm:varLst>
            <dgm:chMax val="1"/>
            <dgm:chPref val="1"/>
            <dgm:bulletEnabled val="1"/>
          </dgm:varLst>
          <dgm:alg type="tx">
            <dgm:param type="parTxLTRAlign" val="l"/>
          </dgm:alg>
          <dgm:shape xmlns:r="http://schemas.openxmlformats.org/officeDocument/2006/relationships" type="rect" r:blip="" zOrderOff="10">
            <dgm:adjLst/>
          </dgm:shape>
          <dgm:presOf axis="self" ptType="node"/>
          <dgm:constrLst>
            <dgm:constr type="lMarg" refType="primFontSz" fact="0.8"/>
            <dgm:constr type="rMarg" refType="primFontSz" fact="0.8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layoutNode name="ChildText" styleLbl="revTx">
          <dgm:varLst>
            <dgm:chMax val="0"/>
            <dgm:chPref val="0"/>
          </dgm:varLst>
          <dgm:alg type="tx">
            <dgm:param type="parTxLTRAlign" val="l"/>
            <dgm:param type="txAnchorVert" val="t"/>
          </dgm:alg>
          <dgm:shape xmlns:r="http://schemas.openxmlformats.org/officeDocument/2006/relationships" type="rect" r:blip="" zOrderOff="10">
            <dgm:adjLst/>
          </dgm:shape>
          <dgm:choose name="Name4">
            <dgm:if name="Name5" axis="ch" ptType="node" func="cnt" op="gte" val="1">
              <dgm:presOf axis="des" ptType="node"/>
            </dgm:if>
            <dgm:else name="Name6">
              <dgm:presOf/>
            </dgm:else>
          </dgm:choose>
          <dgm:constrLst>
            <dgm:constr type="lMarg" refType="primFontSz" fact="0"/>
            <dgm:constr type="rMarg" refType="primFontSz" fact="0"/>
            <dgm:constr type="tMarg" refType="primFontSz" fact="0"/>
            <dgm:constr type="bMarg" refType="primFontSz" fact="0"/>
          </dgm:constrLst>
          <dgm:ruleLst>
            <dgm:rule type="primFontSz" val="5" fact="NaN" max="NaN"/>
          </dgm:ruleLst>
        </dgm:layoutNode>
        <dgm:layoutNode name="ChildAccentShape" styleLbl="trBgShp">
          <dgm:alg type="sp"/>
          <dgm:choose name="Name7">
            <dgm:if name="Name8" axis="ch" ptType="node" func="cnt" op="gte" val="1">
              <dgm:shape xmlns:r="http://schemas.openxmlformats.org/officeDocument/2006/relationships" type="rect" r:blip="" zOrderOff="-10">
                <dgm:adjLst/>
              </dgm:shape>
            </dgm:if>
            <dgm:else name="Name9">
              <dgm:shape xmlns:r="http://schemas.openxmlformats.org/officeDocument/2006/relationships" type="rect" r:blip="" hideGeom="1">
                <dgm:adjLst/>
              </dgm:shape>
            </dgm:else>
          </dgm:choose>
          <dgm:presOf/>
        </dgm:layoutNode>
        <dgm:layoutNode name="Image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20</xdr:row>
      <xdr:rowOff>19050</xdr:rowOff>
    </xdr:from>
    <xdr:to>
      <xdr:col>5</xdr:col>
      <xdr:colOff>0</xdr:colOff>
      <xdr:row>25</xdr:row>
      <xdr:rowOff>133350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showRowColHeaders="0" tabSelected="1" zoomScale="150" zoomScaleNormal="150" workbookViewId="0">
      <selection activeCell="B3" sqref="B3"/>
    </sheetView>
  </sheetViews>
  <sheetFormatPr defaultColWidth="0" defaultRowHeight="13.2" zeroHeight="1" x14ac:dyDescent="0.25"/>
  <cols>
    <col min="1" max="1" width="42.44140625" customWidth="1"/>
    <col min="2" max="3" width="8.88671875" customWidth="1"/>
    <col min="4" max="4" width="32" customWidth="1"/>
    <col min="5" max="5" width="8.88671875" customWidth="1"/>
    <col min="6" max="8" width="0" hidden="1" customWidth="1"/>
    <col min="9" max="16384" width="8.88671875" hidden="1"/>
  </cols>
  <sheetData>
    <row r="1" spans="1:5" ht="19.95" customHeight="1" thickBot="1" x14ac:dyDescent="0.3">
      <c r="A1" s="36" t="s">
        <v>82</v>
      </c>
      <c r="B1" s="36"/>
      <c r="C1" s="4"/>
      <c r="D1" s="36" t="s">
        <v>83</v>
      </c>
      <c r="E1" s="36"/>
    </row>
    <row r="2" spans="1:5" s="1" customFormat="1" ht="27" customHeight="1" x14ac:dyDescent="0.25">
      <c r="A2" s="32" t="s">
        <v>5</v>
      </c>
      <c r="B2" s="33"/>
      <c r="C2" s="5"/>
      <c r="D2" s="34" t="s">
        <v>13</v>
      </c>
      <c r="E2" s="35"/>
    </row>
    <row r="3" spans="1:5" s="1" customFormat="1" ht="18" customHeight="1" x14ac:dyDescent="0.25">
      <c r="A3" s="6" t="s">
        <v>0</v>
      </c>
      <c r="B3" s="28">
        <v>0.3</v>
      </c>
      <c r="C3" s="7"/>
      <c r="D3" s="6" t="s">
        <v>28</v>
      </c>
      <c r="E3" s="8">
        <f>E18</f>
        <v>1.3289036544850499</v>
      </c>
    </row>
    <row r="4" spans="1:5" s="1" customFormat="1" ht="18" customHeight="1" x14ac:dyDescent="0.25">
      <c r="A4" s="6" t="s">
        <v>6</v>
      </c>
      <c r="B4" s="29">
        <v>1</v>
      </c>
      <c r="C4" s="9"/>
      <c r="D4" s="6" t="s">
        <v>27</v>
      </c>
      <c r="E4" s="10">
        <f>B10/1000/E14</f>
        <v>3.1746031746031751E-2</v>
      </c>
    </row>
    <row r="5" spans="1:5" s="1" customFormat="1" ht="18" customHeight="1" x14ac:dyDescent="0.25">
      <c r="A5" s="6" t="s">
        <v>7</v>
      </c>
      <c r="B5" s="29">
        <v>1</v>
      </c>
      <c r="C5" s="9"/>
      <c r="D5" s="11"/>
      <c r="E5" s="12"/>
    </row>
    <row r="6" spans="1:5" s="1" customFormat="1" ht="18" customHeight="1" x14ac:dyDescent="0.25">
      <c r="A6" s="6" t="s">
        <v>1</v>
      </c>
      <c r="B6" s="29">
        <v>20</v>
      </c>
      <c r="C6" s="9"/>
      <c r="D6" s="6" t="s">
        <v>14</v>
      </c>
      <c r="E6" s="13">
        <f>E$20*B15</f>
        <v>11.068687304238061</v>
      </c>
    </row>
    <row r="7" spans="1:5" s="1" customFormat="1" ht="18" customHeight="1" x14ac:dyDescent="0.25">
      <c r="A7" s="6" t="s">
        <v>2</v>
      </c>
      <c r="B7" s="29">
        <v>1.4</v>
      </c>
      <c r="C7" s="9"/>
      <c r="D7" s="6" t="s">
        <v>15</v>
      </c>
      <c r="E7" s="13">
        <f>E$20*B16</f>
        <v>0.77480811129666416</v>
      </c>
    </row>
    <row r="8" spans="1:5" s="1" customFormat="1" ht="18" customHeight="1" x14ac:dyDescent="0.25">
      <c r="A8" s="6" t="s">
        <v>3</v>
      </c>
      <c r="B8" s="29">
        <v>15</v>
      </c>
      <c r="C8" s="9"/>
      <c r="D8" s="6" t="s">
        <v>16</v>
      </c>
      <c r="E8" s="13">
        <f>E$20*B17</f>
        <v>8.3015154781785458</v>
      </c>
    </row>
    <row r="9" spans="1:5" s="1" customFormat="1" ht="18" customHeight="1" x14ac:dyDescent="0.25">
      <c r="A9" s="6" t="s">
        <v>4</v>
      </c>
      <c r="B9" s="29">
        <v>100</v>
      </c>
      <c r="C9" s="9"/>
      <c r="D9" s="6" t="s">
        <v>17</v>
      </c>
      <c r="E9" s="13">
        <f>E$20*B18</f>
        <v>55.343436521190306</v>
      </c>
    </row>
    <row r="10" spans="1:5" s="1" customFormat="1" ht="18" customHeight="1" thickBot="1" x14ac:dyDescent="0.3">
      <c r="A10" s="6" t="s">
        <v>25</v>
      </c>
      <c r="B10" s="29">
        <v>50</v>
      </c>
      <c r="C10" s="4"/>
      <c r="D10" s="14" t="s">
        <v>23</v>
      </c>
      <c r="E10" s="15">
        <f>E$20*B19</f>
        <v>27.671718260595153</v>
      </c>
    </row>
    <row r="11" spans="1:5" s="1" customFormat="1" ht="18" customHeight="1" thickBot="1" x14ac:dyDescent="0.3">
      <c r="A11" s="14" t="s">
        <v>30</v>
      </c>
      <c r="B11" s="30">
        <v>1</v>
      </c>
      <c r="C11" s="9"/>
      <c r="D11" s="16"/>
      <c r="E11" s="17"/>
    </row>
    <row r="12" spans="1:5" x14ac:dyDescent="0.25">
      <c r="A12" s="18"/>
      <c r="B12" s="4"/>
      <c r="C12" s="4"/>
      <c r="D12" s="4"/>
      <c r="E12" s="4"/>
    </row>
    <row r="13" spans="1:5" ht="19.95" customHeight="1" thickBot="1" x14ac:dyDescent="0.3">
      <c r="A13" s="36" t="s">
        <v>83</v>
      </c>
      <c r="B13" s="36"/>
      <c r="C13" s="4"/>
      <c r="D13" s="37" t="s">
        <v>84</v>
      </c>
      <c r="E13" s="37"/>
    </row>
    <row r="14" spans="1:5" ht="16.5" customHeight="1" x14ac:dyDescent="0.25">
      <c r="A14" s="19" t="s">
        <v>22</v>
      </c>
      <c r="B14" s="20">
        <f>B5+B4</f>
        <v>2</v>
      </c>
      <c r="C14" s="7"/>
      <c r="D14" s="19" t="s">
        <v>12</v>
      </c>
      <c r="E14" s="21">
        <f>B7+B8/200+B9/1000</f>
        <v>1.575</v>
      </c>
    </row>
    <row r="15" spans="1:5" ht="16.5" customHeight="1" x14ac:dyDescent="0.25">
      <c r="A15" s="6" t="s">
        <v>18</v>
      </c>
      <c r="B15" s="22">
        <f>B6*B4/B14</f>
        <v>10</v>
      </c>
      <c r="C15" s="7"/>
      <c r="D15" s="6" t="s">
        <v>8</v>
      </c>
      <c r="E15" s="13">
        <f>(B4*(B11*B10/1000+B6/1000)+B5*E14)/(B4+B5)</f>
        <v>0.82250000000000001</v>
      </c>
    </row>
    <row r="16" spans="1:5" ht="16.5" customHeight="1" x14ac:dyDescent="0.25">
      <c r="A16" s="6" t="s">
        <v>19</v>
      </c>
      <c r="B16" s="22">
        <f>B7*B$5/B$14</f>
        <v>0.7</v>
      </c>
      <c r="C16" s="7"/>
      <c r="D16" s="6" t="s">
        <v>10</v>
      </c>
      <c r="E16" s="13">
        <f>ABS(E14-E15)</f>
        <v>0.75249999999999995</v>
      </c>
    </row>
    <row r="17" spans="1:5" ht="16.5" customHeight="1" x14ac:dyDescent="0.25">
      <c r="A17" s="6" t="s">
        <v>20</v>
      </c>
      <c r="B17" s="22">
        <f>B8*B$5/B$14</f>
        <v>7.5</v>
      </c>
      <c r="C17" s="7"/>
      <c r="D17" s="23" t="s">
        <v>26</v>
      </c>
      <c r="E17" s="24">
        <f>B14*E15/E14</f>
        <v>1.0444444444444445</v>
      </c>
    </row>
    <row r="18" spans="1:5" ht="16.5" customHeight="1" x14ac:dyDescent="0.25">
      <c r="A18" s="6" t="s">
        <v>21</v>
      </c>
      <c r="B18" s="22">
        <f>B9*B$5/B$14</f>
        <v>50</v>
      </c>
      <c r="C18" s="7"/>
      <c r="D18" s="23" t="s">
        <v>29</v>
      </c>
      <c r="E18" s="8">
        <f>B20/E16</f>
        <v>1.3289036544850499</v>
      </c>
    </row>
    <row r="19" spans="1:5" ht="16.5" customHeight="1" x14ac:dyDescent="0.25">
      <c r="A19" s="6" t="s">
        <v>24</v>
      </c>
      <c r="B19" s="22">
        <f>B10*B4/B14</f>
        <v>25</v>
      </c>
      <c r="C19" s="7"/>
      <c r="D19" s="6" t="s">
        <v>11</v>
      </c>
      <c r="E19" s="13">
        <f>(E17+(B14-E17)*EXP(-B3*E16/B20))/B14</f>
        <v>0.90344949903599925</v>
      </c>
    </row>
    <row r="20" spans="1:5" ht="16.5" customHeight="1" thickBot="1" x14ac:dyDescent="0.3">
      <c r="A20" s="14" t="s">
        <v>81</v>
      </c>
      <c r="B20" s="31">
        <v>1</v>
      </c>
      <c r="C20" s="4"/>
      <c r="D20" s="14" t="s">
        <v>9</v>
      </c>
      <c r="E20" s="15">
        <f>1/E19</f>
        <v>1.1068687304238061</v>
      </c>
    </row>
    <row r="21" spans="1:5" x14ac:dyDescent="0.25">
      <c r="A21" s="25"/>
      <c r="B21" s="26"/>
      <c r="C21" s="26"/>
      <c r="D21" s="26"/>
      <c r="E21" s="26"/>
    </row>
    <row r="22" spans="1:5" x14ac:dyDescent="0.25">
      <c r="A22" s="26"/>
      <c r="B22" s="26"/>
      <c r="C22" s="26"/>
      <c r="D22" s="26"/>
      <c r="E22" s="26"/>
    </row>
    <row r="23" spans="1:5" x14ac:dyDescent="0.25">
      <c r="A23" s="27"/>
      <c r="B23" s="26"/>
      <c r="C23" s="26"/>
      <c r="D23" s="26"/>
      <c r="E23" s="26"/>
    </row>
    <row r="24" spans="1:5" x14ac:dyDescent="0.25">
      <c r="A24" s="26"/>
      <c r="B24" s="26"/>
      <c r="C24" s="26"/>
      <c r="D24" s="26"/>
      <c r="E24" s="26"/>
    </row>
    <row r="25" spans="1:5" x14ac:dyDescent="0.25">
      <c r="A25" s="26"/>
      <c r="B25" s="26"/>
      <c r="C25" s="26"/>
      <c r="D25" s="26"/>
      <c r="E25" s="26"/>
    </row>
    <row r="26" spans="1:5" x14ac:dyDescent="0.25">
      <c r="A26" s="26"/>
      <c r="B26" s="26"/>
      <c r="C26" s="26"/>
      <c r="D26" s="26"/>
      <c r="E26" s="26"/>
    </row>
  </sheetData>
  <sheetProtection algorithmName="SHA-512" hashValue="xRBWjoLARAOXh435Krii4igfdd6J+WHYyVmji7+scFVoYZlkTxK1FAcZVRfYWA1AlH2ZKVqbP4+yA/jasCh+Ww==" saltValue="WN+KQZx8f8tYl2aV8Ho+Yw==" spinCount="100000" sheet="1" objects="1" scenarios="1" selectLockedCells="1"/>
  <mergeCells count="6">
    <mergeCell ref="A2:B2"/>
    <mergeCell ref="D2:E2"/>
    <mergeCell ref="A1:B1"/>
    <mergeCell ref="D1:E1"/>
    <mergeCell ref="D13:E13"/>
    <mergeCell ref="A13:B13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showGridLines="0" showRowColHeaders="0" zoomScaleNormal="100" workbookViewId="0">
      <selection activeCell="A54" sqref="A54:XFD1048576"/>
    </sheetView>
  </sheetViews>
  <sheetFormatPr defaultColWidth="0" defaultRowHeight="13.2" zeroHeight="1" x14ac:dyDescent="0.25"/>
  <cols>
    <col min="1" max="8" width="8.88671875" customWidth="1"/>
    <col min="9" max="16384" width="9.109375" hidden="1"/>
  </cols>
  <sheetData>
    <row r="1" spans="1:2" x14ac:dyDescent="0.25">
      <c r="A1" t="s">
        <v>78</v>
      </c>
    </row>
    <row r="2" spans="1:2" x14ac:dyDescent="0.25">
      <c r="A2" t="s">
        <v>79</v>
      </c>
    </row>
    <row r="3" spans="1:2" x14ac:dyDescent="0.25">
      <c r="A3" t="s">
        <v>80</v>
      </c>
    </row>
    <row r="4" spans="1:2" x14ac:dyDescent="0.25">
      <c r="A4" s="2"/>
      <c r="B4" s="2"/>
    </row>
    <row r="5" spans="1:2" x14ac:dyDescent="0.25">
      <c r="A5" t="s">
        <v>31</v>
      </c>
      <c r="B5">
        <v>8.9</v>
      </c>
    </row>
    <row r="6" spans="1:2" x14ac:dyDescent="0.25">
      <c r="A6" t="s">
        <v>32</v>
      </c>
      <c r="B6">
        <v>10.4</v>
      </c>
    </row>
    <row r="7" spans="1:2" x14ac:dyDescent="0.25">
      <c r="A7" t="s">
        <v>33</v>
      </c>
      <c r="B7">
        <v>10.5</v>
      </c>
    </row>
    <row r="8" spans="1:2" x14ac:dyDescent="0.25">
      <c r="A8" t="s">
        <v>34</v>
      </c>
      <c r="B8">
        <v>10.7</v>
      </c>
    </row>
    <row r="9" spans="1:2" x14ac:dyDescent="0.25">
      <c r="A9" t="s">
        <v>35</v>
      </c>
      <c r="B9">
        <v>12</v>
      </c>
    </row>
    <row r="10" spans="1:2" x14ac:dyDescent="0.25">
      <c r="A10" t="s">
        <v>36</v>
      </c>
      <c r="B10">
        <v>14.8</v>
      </c>
    </row>
    <row r="11" spans="1:2" x14ac:dyDescent="0.25">
      <c r="A11" t="s">
        <v>37</v>
      </c>
      <c r="B11">
        <v>17.8</v>
      </c>
    </row>
    <row r="12" spans="1:2" x14ac:dyDescent="0.25">
      <c r="A12" t="s">
        <v>38</v>
      </c>
      <c r="B12">
        <v>18.7</v>
      </c>
    </row>
    <row r="13" spans="1:2" x14ac:dyDescent="0.25">
      <c r="A13" t="s">
        <v>39</v>
      </c>
      <c r="B13">
        <v>18.8</v>
      </c>
    </row>
    <row r="14" spans="1:2" x14ac:dyDescent="0.25">
      <c r="A14" t="s">
        <v>40</v>
      </c>
      <c r="B14">
        <v>21.1</v>
      </c>
    </row>
    <row r="15" spans="1:2" x14ac:dyDescent="0.25">
      <c r="A15" t="s">
        <v>41</v>
      </c>
      <c r="B15">
        <v>22</v>
      </c>
    </row>
    <row r="16" spans="1:2" x14ac:dyDescent="0.25">
      <c r="A16" t="s">
        <v>42</v>
      </c>
      <c r="B16">
        <v>22</v>
      </c>
    </row>
    <row r="17" spans="1:2" x14ac:dyDescent="0.25">
      <c r="A17" t="s">
        <v>43</v>
      </c>
      <c r="B17">
        <v>22.5</v>
      </c>
    </row>
    <row r="18" spans="1:2" x14ac:dyDescent="0.25">
      <c r="A18" t="s">
        <v>44</v>
      </c>
      <c r="B18">
        <v>23.7</v>
      </c>
    </row>
    <row r="19" spans="1:2" x14ac:dyDescent="0.25">
      <c r="A19" t="s">
        <v>45</v>
      </c>
      <c r="B19">
        <v>23.9</v>
      </c>
    </row>
    <row r="20" spans="1:2" x14ac:dyDescent="0.25">
      <c r="A20" t="s">
        <v>46</v>
      </c>
      <c r="B20">
        <v>24</v>
      </c>
    </row>
    <row r="21" spans="1:2" x14ac:dyDescent="0.25">
      <c r="A21" t="s">
        <v>47</v>
      </c>
      <c r="B21">
        <v>24.4</v>
      </c>
    </row>
    <row r="22" spans="1:2" x14ac:dyDescent="0.25">
      <c r="A22" t="s">
        <v>48</v>
      </c>
      <c r="B22">
        <v>25</v>
      </c>
    </row>
    <row r="23" spans="1:2" x14ac:dyDescent="0.25">
      <c r="A23" t="s">
        <v>49</v>
      </c>
      <c r="B23">
        <v>25.2</v>
      </c>
    </row>
    <row r="24" spans="1:2" x14ac:dyDescent="0.25">
      <c r="A24" t="s">
        <v>50</v>
      </c>
      <c r="B24">
        <v>25.3</v>
      </c>
    </row>
    <row r="25" spans="1:2" x14ac:dyDescent="0.25">
      <c r="A25" t="s">
        <v>51</v>
      </c>
      <c r="B25">
        <v>25.5</v>
      </c>
    </row>
    <row r="26" spans="1:2" x14ac:dyDescent="0.25">
      <c r="A26" t="s">
        <v>52</v>
      </c>
      <c r="B26">
        <v>25.9</v>
      </c>
    </row>
    <row r="27" spans="1:2" x14ac:dyDescent="0.25">
      <c r="A27" t="s">
        <v>53</v>
      </c>
      <c r="B27">
        <v>25.9</v>
      </c>
    </row>
    <row r="28" spans="1:2" x14ac:dyDescent="0.25">
      <c r="A28" t="s">
        <v>54</v>
      </c>
      <c r="B28">
        <v>26.2</v>
      </c>
    </row>
    <row r="29" spans="1:2" x14ac:dyDescent="0.25">
      <c r="A29" t="s">
        <v>55</v>
      </c>
      <c r="B29">
        <v>27</v>
      </c>
    </row>
    <row r="30" spans="1:2" x14ac:dyDescent="0.25">
      <c r="A30" t="s">
        <v>56</v>
      </c>
      <c r="B30">
        <v>28.1</v>
      </c>
    </row>
    <row r="31" spans="1:2" x14ac:dyDescent="0.25">
      <c r="A31" t="s">
        <v>57</v>
      </c>
      <c r="B31">
        <v>28.6</v>
      </c>
    </row>
    <row r="32" spans="1:2" x14ac:dyDescent="0.25">
      <c r="A32" t="s">
        <v>58</v>
      </c>
      <c r="B32">
        <v>29.5</v>
      </c>
    </row>
    <row r="33" spans="1:2" x14ac:dyDescent="0.25">
      <c r="A33" t="s">
        <v>59</v>
      </c>
      <c r="B33">
        <v>30</v>
      </c>
    </row>
    <row r="34" spans="1:2" x14ac:dyDescent="0.25">
      <c r="A34" t="s">
        <v>60</v>
      </c>
      <c r="B34">
        <v>32.6</v>
      </c>
    </row>
    <row r="35" spans="1:2" x14ac:dyDescent="0.25">
      <c r="A35" t="s">
        <v>61</v>
      </c>
      <c r="B35">
        <v>34</v>
      </c>
    </row>
    <row r="36" spans="1:2" x14ac:dyDescent="0.25">
      <c r="A36" t="s">
        <v>62</v>
      </c>
      <c r="B36">
        <v>34.799999999999997</v>
      </c>
    </row>
    <row r="37" spans="1:2" x14ac:dyDescent="0.25">
      <c r="A37" t="s">
        <v>63</v>
      </c>
      <c r="B37">
        <v>34.799999999999997</v>
      </c>
    </row>
    <row r="38" spans="1:2" x14ac:dyDescent="0.25">
      <c r="A38" t="s">
        <v>64</v>
      </c>
      <c r="B38">
        <v>36.5</v>
      </c>
    </row>
    <row r="39" spans="1:2" x14ac:dyDescent="0.25">
      <c r="A39" t="s">
        <v>65</v>
      </c>
      <c r="B39">
        <v>36.700000000000003</v>
      </c>
    </row>
    <row r="40" spans="1:2" x14ac:dyDescent="0.25">
      <c r="A40" t="s">
        <v>66</v>
      </c>
      <c r="B40">
        <v>37</v>
      </c>
    </row>
    <row r="41" spans="1:2" x14ac:dyDescent="0.25">
      <c r="A41" t="s">
        <v>67</v>
      </c>
      <c r="B41">
        <v>37.299999999999997</v>
      </c>
    </row>
    <row r="42" spans="1:2" x14ac:dyDescent="0.25">
      <c r="A42" t="s">
        <v>68</v>
      </c>
      <c r="B42">
        <v>38.799999999999997</v>
      </c>
    </row>
    <row r="43" spans="1:2" x14ac:dyDescent="0.25">
      <c r="A43" t="s">
        <v>69</v>
      </c>
      <c r="B43">
        <v>39</v>
      </c>
    </row>
    <row r="44" spans="1:2" x14ac:dyDescent="0.25">
      <c r="A44" t="s">
        <v>70</v>
      </c>
      <c r="B44">
        <v>39.799999999999997</v>
      </c>
    </row>
    <row r="45" spans="1:2" x14ac:dyDescent="0.25">
      <c r="A45" t="s">
        <v>71</v>
      </c>
      <c r="B45">
        <v>42</v>
      </c>
    </row>
    <row r="46" spans="1:2" x14ac:dyDescent="0.25">
      <c r="A46" t="s">
        <v>72</v>
      </c>
      <c r="B46">
        <v>44</v>
      </c>
    </row>
    <row r="47" spans="1:2" x14ac:dyDescent="0.25">
      <c r="A47" t="s">
        <v>73</v>
      </c>
      <c r="B47">
        <v>44.2</v>
      </c>
    </row>
    <row r="48" spans="1:2" x14ac:dyDescent="0.25">
      <c r="A48" t="s">
        <v>74</v>
      </c>
      <c r="B48">
        <v>61</v>
      </c>
    </row>
    <row r="49" spans="1:2" x14ac:dyDescent="0.25"/>
    <row r="50" spans="1:2" x14ac:dyDescent="0.25">
      <c r="A50" s="3" t="s">
        <v>75</v>
      </c>
      <c r="B50" s="3">
        <f>STDEV(B5:B48)</f>
        <v>10.666498055177232</v>
      </c>
    </row>
    <row r="51" spans="1:2" x14ac:dyDescent="0.25">
      <c r="A51" s="3" t="s">
        <v>76</v>
      </c>
      <c r="B51" s="3">
        <f>AVERAGE(B5:B48)</f>
        <v>27.747727272727271</v>
      </c>
    </row>
    <row r="52" spans="1:2" x14ac:dyDescent="0.25">
      <c r="A52" s="3" t="s">
        <v>77</v>
      </c>
      <c r="B52" s="3">
        <f>B50/B51</f>
        <v>0.38440979148808113</v>
      </c>
    </row>
    <row r="53" spans="1:2" x14ac:dyDescent="0.25"/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Vapor Diffusion to Microbatch</vt:lpstr>
      <vt:lpstr>Salts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2005-08-18T09:54:47Z</dcterms:created>
  <dcterms:modified xsi:type="dcterms:W3CDTF">2021-03-19T21:32:39Z</dcterms:modified>
</cp:coreProperties>
</file>